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N:\ControllersOffice\GeneralAccounting\TAX\CY2023\Sales Tax\"/>
    </mc:Choice>
  </mc:AlternateContent>
  <xr:revisionPtr revIDLastSave="0" documentId="13_ncr:1_{BD8E5969-AD1E-41FC-A161-DE1DABAB8D09}" xr6:coauthVersionLast="47" xr6:coauthVersionMax="47" xr10:uidLastSave="{00000000-0000-0000-0000-000000000000}"/>
  <workbookProtection workbookAlgorithmName="SHA-512" workbookHashValue="26MDehiEdcNRVxIUyPcmlZ4qLw7TPTQiz5mKv2M0AeWT83LboGXkxwOgy8r5p7/IrC5ibWwQUEb0KgPY34972Q==" workbookSaltValue="07nnrVyrglQNkLKWPbukNw==" workbookSpinCount="100000" lockStructure="1"/>
  <bookViews>
    <workbookView xWindow="-110" yWindow="-110" windowWidth="19420" windowHeight="10300" activeTab="3" xr2:uid="{00000000-000D-0000-FFFF-FFFF00000000}"/>
  </bookViews>
  <sheets>
    <sheet name="Sample Template" sheetId="3" r:id="rId1"/>
    <sheet name="Monthly template" sheetId="2" r:id="rId2"/>
    <sheet name="Price Calculator" sheetId="4" r:id="rId3"/>
    <sheet name="Sales Tax Database" sheetId="5" r:id="rId4"/>
  </sheets>
  <definedNames>
    <definedName name="_xlnm.Print_Area" localSheetId="1">'Monthly template'!$A$1:$O$29</definedName>
    <definedName name="_xlnm.Print_Area" localSheetId="0">'Sample Template'!$A$1:$L$29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F24" i="2" l="1"/>
  <c r="F24" i="3"/>
  <c r="H23" i="3" s="1"/>
  <c r="I23" i="3" s="1"/>
  <c r="K23" i="3"/>
  <c r="J23" i="3"/>
  <c r="K22" i="3"/>
  <c r="J22" i="3"/>
  <c r="H22" i="3"/>
  <c r="I22" i="3" s="1"/>
  <c r="K21" i="3"/>
  <c r="J21" i="3"/>
  <c r="H21" i="3"/>
  <c r="I21" i="3" s="1"/>
  <c r="K20" i="3"/>
  <c r="J20" i="3"/>
  <c r="H20" i="3"/>
  <c r="I20" i="3" s="1"/>
  <c r="K19" i="3"/>
  <c r="J19" i="3"/>
  <c r="H19" i="3"/>
  <c r="I19" i="3" s="1"/>
  <c r="K18" i="3"/>
  <c r="J18" i="3"/>
  <c r="H18" i="3"/>
  <c r="I18" i="3" s="1"/>
  <c r="K17" i="3"/>
  <c r="J17" i="3"/>
  <c r="H17" i="3"/>
  <c r="I17" i="3" s="1"/>
  <c r="K16" i="3"/>
  <c r="J16" i="3"/>
  <c r="H16" i="3"/>
  <c r="I16" i="3" s="1"/>
  <c r="K15" i="3"/>
  <c r="J15" i="3"/>
  <c r="H15" i="3"/>
  <c r="I15" i="3" s="1"/>
  <c r="K14" i="3"/>
  <c r="J14" i="3"/>
  <c r="H14" i="3"/>
  <c r="I14" i="3" s="1"/>
  <c r="K13" i="3"/>
  <c r="J13" i="3"/>
  <c r="H13" i="3"/>
  <c r="I13" i="3" s="1"/>
  <c r="K12" i="3"/>
  <c r="J12" i="3"/>
  <c r="H12" i="3"/>
  <c r="I12" i="3" s="1"/>
  <c r="K11" i="3"/>
  <c r="J11" i="3"/>
  <c r="H11" i="3"/>
  <c r="I11" i="3" s="1"/>
  <c r="K10" i="3"/>
  <c r="J10" i="3"/>
  <c r="H10" i="3"/>
  <c r="I10" i="3" s="1"/>
  <c r="H9" i="3"/>
  <c r="I9" i="3" s="1"/>
  <c r="H8" i="3"/>
  <c r="H24" i="3" l="1"/>
  <c r="L16" i="3"/>
  <c r="M16" i="3" s="1"/>
  <c r="L20" i="3"/>
  <c r="M20" i="3" s="1"/>
  <c r="L11" i="3"/>
  <c r="M11" i="3" s="1"/>
  <c r="L15" i="3"/>
  <c r="M15" i="3" s="1"/>
  <c r="L19" i="3"/>
  <c r="M19" i="3" s="1"/>
  <c r="L10" i="3"/>
  <c r="M10" i="3" s="1"/>
  <c r="L14" i="3"/>
  <c r="M14" i="3" s="1"/>
  <c r="L18" i="3"/>
  <c r="M18" i="3" s="1"/>
  <c r="L22" i="3"/>
  <c r="M22" i="3" s="1"/>
  <c r="L12" i="3"/>
  <c r="M12" i="3" s="1"/>
  <c r="L9" i="3"/>
  <c r="M9" i="3" s="1"/>
  <c r="L13" i="3"/>
  <c r="M13" i="3" s="1"/>
  <c r="L17" i="3"/>
  <c r="M17" i="3" s="1"/>
  <c r="L21" i="3"/>
  <c r="M21" i="3" s="1"/>
  <c r="L23" i="3"/>
  <c r="M23" i="3" s="1"/>
  <c r="H9" i="2" l="1"/>
  <c r="H8" i="2"/>
  <c r="H16" i="2"/>
  <c r="H11" i="2"/>
  <c r="J10" i="2"/>
  <c r="D7" i="4"/>
  <c r="E7" i="4" s="1"/>
  <c r="F7" i="4" s="1"/>
  <c r="D8" i="4"/>
  <c r="E8" i="4" s="1"/>
  <c r="F8" i="4" s="1"/>
  <c r="D9" i="4"/>
  <c r="E9" i="4" s="1"/>
  <c r="F9" i="4" s="1"/>
  <c r="D10" i="4"/>
  <c r="E10" i="4" s="1"/>
  <c r="F10" i="4" s="1"/>
  <c r="D11" i="4"/>
  <c r="E11" i="4" s="1"/>
  <c r="F11" i="4" s="1"/>
  <c r="D12" i="4"/>
  <c r="E12" i="4" s="1"/>
  <c r="F12" i="4" s="1"/>
  <c r="D13" i="4"/>
  <c r="E13" i="4" s="1"/>
  <c r="F13" i="4" s="1"/>
  <c r="J13" i="2"/>
  <c r="J14" i="2"/>
  <c r="J15" i="2"/>
  <c r="J16" i="2"/>
  <c r="J17" i="2"/>
  <c r="J18" i="2"/>
  <c r="J19" i="2"/>
  <c r="J20" i="2"/>
  <c r="J21" i="2"/>
  <c r="J22" i="2"/>
  <c r="J23" i="2"/>
  <c r="E3" i="5"/>
  <c r="E4" i="5"/>
  <c r="E5" i="5"/>
  <c r="E6" i="5"/>
  <c r="J12" i="2" s="1"/>
  <c r="E7" i="5"/>
  <c r="K11" i="2"/>
  <c r="K13" i="2"/>
  <c r="K14" i="2"/>
  <c r="K15" i="2"/>
  <c r="K16" i="2"/>
  <c r="K17" i="2"/>
  <c r="K18" i="2"/>
  <c r="K19" i="2"/>
  <c r="K20" i="2"/>
  <c r="K21" i="2"/>
  <c r="K22" i="2"/>
  <c r="K23" i="2"/>
  <c r="D6" i="4"/>
  <c r="E6" i="4" s="1"/>
  <c r="D3" i="5"/>
  <c r="D4" i="5"/>
  <c r="D5" i="5"/>
  <c r="K10" i="2" s="1"/>
  <c r="D6" i="5"/>
  <c r="K12" i="2" s="1"/>
  <c r="D7" i="5"/>
  <c r="K8" i="2" l="1"/>
  <c r="K9" i="3"/>
  <c r="K8" i="3"/>
  <c r="J8" i="2"/>
  <c r="I8" i="2" s="1"/>
  <c r="L8" i="2" s="1"/>
  <c r="J9" i="3"/>
  <c r="J8" i="3"/>
  <c r="I8" i="3" s="1"/>
  <c r="J9" i="2"/>
  <c r="J11" i="2"/>
  <c r="K9" i="2"/>
  <c r="F6" i="4"/>
  <c r="I24" i="2" l="1"/>
  <c r="L24" i="2"/>
  <c r="I24" i="3"/>
  <c r="L24" i="3" s="1"/>
  <c r="M24" i="3" s="1"/>
  <c r="L8" i="3"/>
  <c r="M8" i="3" s="1"/>
  <c r="H21" i="2"/>
  <c r="H20" i="2"/>
  <c r="H19" i="2"/>
  <c r="H18" i="2"/>
  <c r="H22" i="2"/>
  <c r="H17" i="2"/>
  <c r="H15" i="2"/>
  <c r="H14" i="2"/>
  <c r="H13" i="2"/>
  <c r="H12" i="2"/>
  <c r="H10" i="2"/>
  <c r="M24" i="2" l="1"/>
  <c r="M8" i="2"/>
  <c r="M21" i="2"/>
  <c r="M20" i="2"/>
  <c r="M19" i="2"/>
  <c r="M18" i="2"/>
  <c r="M22" i="2"/>
  <c r="M17" i="2"/>
  <c r="M16" i="2"/>
  <c r="M15" i="2"/>
  <c r="M14" i="2"/>
  <c r="M13" i="2"/>
  <c r="M12" i="2"/>
  <c r="M11" i="2"/>
  <c r="M10" i="2"/>
  <c r="H23" i="2"/>
  <c r="I23" i="2" s="1"/>
  <c r="L23" i="2" s="1"/>
  <c r="H24" i="2" l="1"/>
  <c r="M9" i="2"/>
  <c r="M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Araque, Maria</author>
    <author>Brigid Smith</author>
  </authors>
  <commentList>
    <comment ref="A3" authorId="0" shapeId="0" xr:uid="{00000000-0006-0000-0000-000001000000}">
      <text>
        <r>
          <rPr>
            <sz val="10"/>
            <color indexed="81"/>
            <rFont val="Tahoma"/>
            <family val="2"/>
          </rPr>
          <t>Ie. June 1 - June 10. If sales crossed months, a report should be completed for each month of sales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Description of item sold (e.g. t-shirts, water bottles, etc.), event ticket
</t>
        </r>
      </text>
    </comment>
    <comment ref="C7" authorId="0" shapeId="0" xr:uid="{00000000-0006-0000-0000-000003000000}">
      <text>
        <r>
          <rPr>
            <sz val="10"/>
            <color indexed="81"/>
            <rFont val="Tahoma"/>
            <family val="2"/>
          </rPr>
          <t xml:space="preserve">Should equal either the period of the sales or the marketplace report period. 
Example: Marke place sales  report ran for the period of August 22-26, this is the sales period that should be noted
</t>
        </r>
      </text>
    </comment>
    <comment ref="D7" authorId="1" shapeId="0" xr:uid="{00000000-0006-0000-0000-000004000000}">
      <text>
        <r>
          <rPr>
            <sz val="9"/>
            <color indexed="81"/>
            <rFont val="Tahoma"/>
            <family val="2"/>
          </rPr>
          <t>Date Deposit was sent to the Bursar</t>
        </r>
      </text>
    </comment>
    <comment ref="E7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Location of sale
</t>
        </r>
      </text>
    </comment>
    <comment ref="G7" authorId="0" shapeId="0" xr:uid="{00000000-0006-0000-0000-000006000000}">
      <text>
        <r>
          <rPr>
            <sz val="10"/>
            <color indexed="81"/>
            <rFont val="Tahoma"/>
            <family val="2"/>
          </rPr>
          <t>Total amount charged per item including sales tax</t>
        </r>
      </text>
    </comment>
    <comment ref="H7" authorId="0" shapeId="0" xr:uid="{00000000-0006-0000-0000-000007000000}">
      <text>
        <r>
          <rPr>
            <sz val="9"/>
            <color indexed="81"/>
            <rFont val="Tahoma"/>
            <family val="2"/>
          </rPr>
          <t>Should tie back to the daily deposit submitted to the bursar and your marketplace report or other sales report</t>
        </r>
      </text>
    </comment>
    <comment ref="I7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This is the amount that should be allocated to account 4070 - Sales on the deposit slip
</t>
        </r>
      </text>
    </comment>
    <comment ref="L7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This is the amount that should be allocated to account 2031 - Sales tax payable, on the deposit slip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Araque, Maria</author>
    <author>Brigid Smith</author>
  </authors>
  <commentList>
    <comment ref="A3" authorId="0" shapeId="0" xr:uid="{00000000-0006-0000-0100-000001000000}">
      <text>
        <r>
          <rPr>
            <sz val="10"/>
            <color indexed="81"/>
            <rFont val="Tahoma"/>
            <family val="2"/>
          </rPr>
          <t>Ie. June 1 - June 10. If sales crossed months, a report should be completed for each month of sales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Description of item sold (e.g. t-shirts, water bottles, etc.), event ticket
</t>
        </r>
      </text>
    </comment>
    <comment ref="C7" authorId="0" shapeId="0" xr:uid="{00000000-0006-0000-0100-000003000000}">
      <text>
        <r>
          <rPr>
            <sz val="10"/>
            <color indexed="81"/>
            <rFont val="Tahoma"/>
            <family val="2"/>
          </rPr>
          <t xml:space="preserve">Should equal either the period of the sales or the marketplace report period. 
Example: Marke place sales  report ran for the period of August 22-26, this is the sales period that should be noted
</t>
        </r>
      </text>
    </comment>
    <comment ref="D7" authorId="1" shapeId="0" xr:uid="{00000000-0006-0000-0100-000004000000}">
      <text>
        <r>
          <rPr>
            <sz val="9"/>
            <color indexed="81"/>
            <rFont val="Tahoma"/>
            <family val="2"/>
          </rPr>
          <t>Date Deposit was sent to the Bursar</t>
        </r>
      </text>
    </comment>
    <comment ref="E7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Location of sale
</t>
        </r>
      </text>
    </comment>
    <comment ref="G7" authorId="0" shapeId="0" xr:uid="{00000000-0006-0000-0100-000006000000}">
      <text>
        <r>
          <rPr>
            <sz val="10"/>
            <color indexed="81"/>
            <rFont val="Tahoma"/>
            <family val="2"/>
          </rPr>
          <t>Total amount charged per item including sales tax</t>
        </r>
      </text>
    </comment>
    <comment ref="H7" authorId="0" shapeId="0" xr:uid="{00000000-0006-0000-0100-000007000000}">
      <text>
        <r>
          <rPr>
            <sz val="9"/>
            <color indexed="81"/>
            <rFont val="Tahoma"/>
            <family val="2"/>
          </rPr>
          <t>Should tie back to the daily deposit submitted to the bursar and your marketplace report or other sales report</t>
        </r>
      </text>
    </comment>
    <comment ref="I7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This is the amount that should be allocated to account 4070 - Sales on the deposit slip
</t>
        </r>
      </text>
    </comment>
    <comment ref="L7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This is the amount that should be allocated to account 2031 - Sales tax payable, on the deposit slip
</t>
        </r>
      </text>
    </comment>
  </commentList>
</comments>
</file>

<file path=xl/sharedStrings.xml><?xml version="1.0" encoding="utf-8"?>
<sst xmlns="http://schemas.openxmlformats.org/spreadsheetml/2006/main" count="72" uniqueCount="46">
  <si>
    <t>Total Deposit</t>
  </si>
  <si>
    <t>Total Deposited</t>
  </si>
  <si>
    <t>Deposit Date</t>
  </si>
  <si>
    <t>Quantity sold</t>
  </si>
  <si>
    <t>*Loyola University Chicago must remit sales tax to the State of Illinois on a monthly basis. Reporting for prior month sales are due by no later than the 10th of each month</t>
  </si>
  <si>
    <t>to the Tax Department so that the sales can be reported on the monthly sales tax return. Ie. Sales for October 1-31, the report is due November 10th, or the following business</t>
  </si>
  <si>
    <t xml:space="preserve">day if it falls on a weekend. </t>
  </si>
  <si>
    <t xml:space="preserve">Sales Period </t>
  </si>
  <si>
    <t>Description of Item(s) sold</t>
  </si>
  <si>
    <t>Loyola University of Chicago - Monthly Sales tax report</t>
  </si>
  <si>
    <t>Date Range of Sales*</t>
  </si>
  <si>
    <t>Your Name</t>
  </si>
  <si>
    <t>Campus</t>
  </si>
  <si>
    <t>Water Tower Campus</t>
  </si>
  <si>
    <t>Lakeshore Campus</t>
  </si>
  <si>
    <t>Maywood Campus</t>
  </si>
  <si>
    <t>Vernon Hills</t>
  </si>
  <si>
    <t xml:space="preserve">Woodstock </t>
  </si>
  <si>
    <t>Illinois Sales Tax Rate</t>
  </si>
  <si>
    <t>*Last updated February 2023</t>
  </si>
  <si>
    <t>Price Calculator</t>
  </si>
  <si>
    <t>Price</t>
  </si>
  <si>
    <t>Location</t>
  </si>
  <si>
    <t>Sales Tax Rate</t>
  </si>
  <si>
    <t>Price + Sales Tax</t>
  </si>
  <si>
    <t>Sales Tax Amount</t>
  </si>
  <si>
    <t>Enter the price, and location of where the sale is taking place to determine how much sales tax needs to be charged on the item</t>
  </si>
  <si>
    <t>Item Description</t>
  </si>
  <si>
    <t>Sale Price (including sales tax)</t>
  </si>
  <si>
    <r>
      <rPr>
        <b/>
        <sz val="12"/>
        <color theme="1"/>
        <rFont val="Calibri"/>
        <family val="2"/>
        <scheme val="minor"/>
      </rPr>
      <t xml:space="preserve">Tax Due </t>
    </r>
    <r>
      <rPr>
        <b/>
        <sz val="11"/>
        <color theme="1"/>
        <rFont val="Calibri"/>
        <family val="2"/>
        <scheme val="minor"/>
      </rPr>
      <t>(Account 2031)</t>
    </r>
  </si>
  <si>
    <r>
      <rPr>
        <b/>
        <sz val="12"/>
        <color theme="1"/>
        <rFont val="Calibri"/>
        <family val="2"/>
        <scheme val="minor"/>
      </rPr>
      <t>Net Revenue</t>
    </r>
    <r>
      <rPr>
        <b/>
        <sz val="11"/>
        <color theme="1"/>
        <rFont val="Calibri"/>
        <family val="2"/>
        <scheme val="minor"/>
      </rPr>
      <t xml:space="preserve"> (Account 4070)</t>
    </r>
  </si>
  <si>
    <t>Tax Rate</t>
  </si>
  <si>
    <t>Sales Tax Rate for Calculation</t>
  </si>
  <si>
    <t>Sales Tax Rate +1</t>
  </si>
  <si>
    <t>Tax Rate +1</t>
  </si>
  <si>
    <t>Accounting Unit</t>
  </si>
  <si>
    <t>Example</t>
  </si>
  <si>
    <t>Sweatshirt</t>
  </si>
  <si>
    <t>Marketplace Store Name or Event Name</t>
  </si>
  <si>
    <t>School of Law</t>
  </si>
  <si>
    <t>October 1-15, 2023</t>
  </si>
  <si>
    <t>Contact Person's Name</t>
  </si>
  <si>
    <t>Tshirts</t>
  </si>
  <si>
    <t>10/1-10/7</t>
  </si>
  <si>
    <t>10/8-10/15</t>
  </si>
  <si>
    <t>This report must be filled out if your Marketplace store or event was deemed to contain sales subject to IL 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</si>
</sst>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1"/>
      <color rgb="FF1F497D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14" fontId="0" fillId="0" borderId="0" xfId="0" applyNumberFormat="1"/>
    <xf numFmtId="0" fontId="2" fillId="0" borderId="0" xfId="0" applyFont="1"/>
    <xf numFmtId="0" fontId="1" fillId="0" borderId="0" xfId="0" applyFont="1"/>
    <xf numFmtId="10" fontId="0" fillId="0" borderId="0" xfId="2" applyNumberFormat="1" applyFont="1"/>
    <xf numFmtId="44" fontId="0" fillId="0" borderId="0" xfId="1" applyFont="1"/>
    <xf numFmtId="44" fontId="0" fillId="0" borderId="0" xfId="0" applyNumberFormat="1"/>
    <xf numFmtId="0" fontId="8" fillId="0" borderId="0" xfId="0" applyFont="1"/>
    <xf numFmtId="0" fontId="6" fillId="0" borderId="1" xfId="0" applyFont="1" applyBorder="1" applyAlignment="1">
      <alignment horizontal="center"/>
    </xf>
    <xf numFmtId="44" fontId="0" fillId="0" borderId="1" xfId="1" applyFont="1" applyBorder="1"/>
    <xf numFmtId="10" fontId="0" fillId="0" borderId="1" xfId="2" applyNumberFormat="1" applyFont="1" applyBorder="1"/>
    <xf numFmtId="44" fontId="0" fillId="0" borderId="1" xfId="0" applyNumberFormat="1" applyBorder="1"/>
    <xf numFmtId="164" fontId="0" fillId="0" borderId="1" xfId="0" applyNumberForma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4" fontId="1" fillId="3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2" fontId="0" fillId="0" borderId="2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9" fontId="0" fillId="0" borderId="2" xfId="2" applyFont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4" fillId="0" borderId="0" xfId="0" applyFont="1" applyProtection="1">
      <protection locked="0"/>
    </xf>
    <xf numFmtId="164" fontId="0" fillId="0" borderId="1" xfId="0" applyNumberFormat="1" applyBorder="1"/>
    <xf numFmtId="10" fontId="0" fillId="0" borderId="1" xfId="2" applyNumberFormat="1" applyFont="1" applyFill="1" applyBorder="1" applyProtection="1"/>
    <xf numFmtId="0" fontId="2" fillId="0" borderId="1" xfId="0" applyFont="1" applyBorder="1"/>
    <xf numFmtId="44" fontId="2" fillId="0" borderId="1" xfId="1" applyFont="1" applyBorder="1"/>
    <xf numFmtId="10" fontId="2" fillId="0" borderId="1" xfId="2" applyNumberFormat="1" applyFont="1" applyBorder="1"/>
    <xf numFmtId="44" fontId="2" fillId="0" borderId="1" xfId="0" applyNumberFormat="1" applyFont="1" applyBorder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5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3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agerdes1@luc.edu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agerdes1@luc.ed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560917</xdr:colOff>
      <xdr:row>2</xdr:row>
      <xdr:rowOff>84666</xdr:rowOff>
    </xdr:from>
    <xdr:to>
      <xdr:col>5</xdr:col>
      <xdr:colOff>52916</xdr:colOff>
      <xdr:row>4</xdr:row>
      <xdr:rowOff>74083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43917" y="730249"/>
          <a:ext cx="3577166" cy="49741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Email completed form to Alyss</a:t>
          </a:r>
          <a:r>
            <a:rPr lang="en-US" sz="1100" baseline="0"/>
            <a:t>a Beneventi, Tax Manager</a:t>
          </a:r>
        </a:p>
        <a:p>
          <a:r>
            <a:rPr lang="en-US" sz="1100" baseline="0"/>
            <a:t>agerdes1@luc.edu </a:t>
          </a:r>
        </a:p>
        <a:p>
          <a:endParaRPr lang="en-US" sz="1100"/>
        </a:p>
      </xdr:txBody>
    </xdr:sp>
    <xdr:clientData/>
  </xdr:twoCellAnchor>
  <xdr:twoCellAnchor>
    <xdr:from>
      <xdr:col>3</xdr:col>
      <xdr:colOff>42333</xdr:colOff>
      <xdr:row>0</xdr:row>
      <xdr:rowOff>31750</xdr:rowOff>
    </xdr:from>
    <xdr:to>
      <xdr:col>8</xdr:col>
      <xdr:colOff>243416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26000" y="31750"/>
          <a:ext cx="5852583" cy="613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The Monthly</a:t>
          </a:r>
          <a:r>
            <a:rPr lang="en-US" sz="1200" b="1" baseline="0"/>
            <a:t> Sales tax report is used to report your taxable sales to the tax department each month</a:t>
          </a:r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2</xdr:row>
      <xdr:rowOff>11906</xdr:rowOff>
    </xdr:from>
    <xdr:to>
      <xdr:col>5</xdr:col>
      <xdr:colOff>119062</xdr:colOff>
      <xdr:row>4</xdr:row>
      <xdr:rowOff>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19626" y="654844"/>
          <a:ext cx="3119436" cy="666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Email completed form to Alyss</a:t>
          </a:r>
          <a:r>
            <a:rPr lang="en-US" sz="1100" baseline="0"/>
            <a:t>a Beneventi, Tax Manager</a:t>
          </a:r>
        </a:p>
        <a:p>
          <a:r>
            <a:rPr lang="en-US" sz="1100" baseline="0"/>
            <a:t>agerdes1@luc.edu </a:t>
          </a:r>
        </a:p>
        <a:p>
          <a:endParaRPr lang="en-US" sz="1100"/>
        </a:p>
      </xdr:txBody>
    </xdr:sp>
    <xdr:clientData/>
  </xdr:twoCellAnchor>
  <xdr:twoCellAnchor>
    <xdr:from>
      <xdr:col>3</xdr:col>
      <xdr:colOff>130969</xdr:colOff>
      <xdr:row>0</xdr:row>
      <xdr:rowOff>59531</xdr:rowOff>
    </xdr:from>
    <xdr:to>
      <xdr:col>8</xdr:col>
      <xdr:colOff>464344</xdr:colOff>
      <xdr:row>1</xdr:row>
      <xdr:rowOff>333375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50594" y="59531"/>
          <a:ext cx="6572250" cy="511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The Monthly</a:t>
          </a:r>
          <a:r>
            <a:rPr lang="en-US" sz="1200" b="1" baseline="0"/>
            <a:t> Sales tax report is used to report your taxable sales to the tax department each month</a:t>
          </a:r>
          <a:endParaRPr lang="en-US" sz="1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E7" totalsRowShown="0">
  <autoFilter ref="B2:E7" xr:uid="{00000000-0009-0000-0100-000001000000}"/>
  <tableColumns count="4">
    <tableColumn id="1" xr3:uid="{00000000-0010-0000-0000-000001000000}" name="Campus"/>
    <tableColumn id="2" xr3:uid="{00000000-0010-0000-0000-000002000000}" name="Illinois Sales Tax Rate" dataDxfId="2" dataCellStyle="Percent"/>
    <tableColumn id="3" xr3:uid="{00000000-0010-0000-0000-000003000000}" name="Sales Tax Rate for Calculation" dataDxfId="1">
      <calculatedColumnFormula>Table1[[#This Row],[Illinois Sales Tax Rate]]/1</calculatedColumnFormula>
    </tableColumn>
    <tableColumn id="4" xr3:uid="{00000000-0010-0000-0000-000004000000}" name="Sales Tax Rate +1" dataDxfId="0">
      <calculatedColumnFormula>Table1[[#This Row],[Illinois Sales Tax Rate]]+1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zoomScale="90" zoomScaleNormal="90" workbookViewId="0">
      <selection activeCell="H4" sqref="H4"/>
    </sheetView>
  </sheetViews>
  <sheetFormatPr defaultRowHeight="14.5" x14ac:dyDescent="0.35"/>
  <cols>
    <col min="1" max="1" width="34.1796875" customWidth="1"/>
    <col min="2" max="2" width="21.1796875" customWidth="1"/>
    <col min="3" max="3" width="16.54296875" customWidth="1"/>
    <col min="4" max="4" width="22.453125" bestFit="1" customWidth="1"/>
    <col min="5" max="5" width="22.453125" customWidth="1"/>
    <col min="6" max="6" width="12.26953125" style="3" customWidth="1"/>
    <col min="7" max="7" width="15.81640625" customWidth="1"/>
    <col min="8" max="8" width="11.81640625" customWidth="1"/>
    <col min="9" max="9" width="10.1796875" customWidth="1"/>
    <col min="10" max="10" width="1.1796875" hidden="1" customWidth="1"/>
    <col min="11" max="11" width="10.1796875" bestFit="1" customWidth="1"/>
    <col min="12" max="12" width="11.54296875" customWidth="1"/>
    <col min="13" max="13" width="10.81640625" customWidth="1"/>
  </cols>
  <sheetData>
    <row r="1" spans="1:15" ht="18.5" x14ac:dyDescent="0.45">
      <c r="A1" s="43" t="s">
        <v>9</v>
      </c>
      <c r="B1" s="16"/>
      <c r="C1" s="16"/>
      <c r="D1" s="16"/>
      <c r="E1" s="16"/>
      <c r="F1" s="17"/>
      <c r="G1" s="17"/>
      <c r="H1" s="16"/>
      <c r="I1" s="16"/>
      <c r="J1" s="16"/>
      <c r="K1" s="16"/>
      <c r="L1" s="16"/>
      <c r="M1" s="16"/>
      <c r="N1" s="16"/>
      <c r="O1" s="16"/>
    </row>
    <row r="2" spans="1:15" ht="31" x14ac:dyDescent="0.35">
      <c r="A2" s="42" t="s">
        <v>38</v>
      </c>
      <c r="B2" s="18" t="s">
        <v>39</v>
      </c>
      <c r="C2" s="16"/>
      <c r="D2" s="16"/>
      <c r="E2" s="16"/>
      <c r="F2" s="17"/>
      <c r="G2" s="17"/>
      <c r="H2" s="16"/>
      <c r="I2" s="16"/>
      <c r="J2" s="16"/>
      <c r="K2" s="16"/>
      <c r="L2" s="16"/>
      <c r="M2" s="16"/>
      <c r="N2" s="16"/>
      <c r="O2" s="16"/>
    </row>
    <row r="3" spans="1:15" ht="15.5" x14ac:dyDescent="0.35">
      <c r="A3" s="41" t="s">
        <v>10</v>
      </c>
      <c r="B3" s="19" t="s">
        <v>40</v>
      </c>
      <c r="C3" s="16"/>
      <c r="D3" s="16"/>
      <c r="E3" s="16"/>
      <c r="F3" s="17"/>
      <c r="G3" s="17"/>
      <c r="H3" s="16"/>
      <c r="I3" s="16"/>
      <c r="J3" s="16"/>
      <c r="K3" s="16"/>
      <c r="L3" s="16"/>
      <c r="M3" s="16"/>
      <c r="N3" s="16"/>
      <c r="O3" s="16"/>
    </row>
    <row r="4" spans="1:15" ht="24" customHeight="1" x14ac:dyDescent="0.35">
      <c r="A4" s="41" t="s">
        <v>41</v>
      </c>
      <c r="B4" s="19" t="s">
        <v>11</v>
      </c>
      <c r="C4" s="16"/>
      <c r="D4" s="16"/>
      <c r="E4" s="16"/>
      <c r="F4" s="17"/>
      <c r="G4" s="17"/>
      <c r="H4" s="16"/>
      <c r="I4" s="16"/>
      <c r="J4" s="16"/>
      <c r="K4" s="16"/>
      <c r="L4" s="16"/>
      <c r="M4" s="16"/>
      <c r="N4" s="16"/>
      <c r="O4" s="16"/>
    </row>
    <row r="5" spans="1:15" x14ac:dyDescent="0.35">
      <c r="A5" s="16"/>
      <c r="B5" s="16"/>
      <c r="C5" s="16"/>
      <c r="D5" s="16"/>
      <c r="E5" s="16"/>
      <c r="F5" s="17"/>
      <c r="G5" s="17"/>
      <c r="H5" s="16"/>
      <c r="I5" s="20"/>
      <c r="J5" s="16"/>
      <c r="K5" s="44"/>
      <c r="L5" s="44"/>
      <c r="M5" s="44"/>
      <c r="N5" s="44"/>
      <c r="O5" s="44"/>
    </row>
    <row r="6" spans="1:15" x14ac:dyDescent="0.35">
      <c r="A6" s="15" t="s">
        <v>45</v>
      </c>
      <c r="B6" s="16"/>
      <c r="C6" s="16"/>
      <c r="D6" s="16"/>
      <c r="E6" s="16"/>
      <c r="F6" s="17"/>
      <c r="G6" s="17"/>
      <c r="H6" s="16"/>
      <c r="I6" s="20"/>
      <c r="J6" s="16"/>
      <c r="K6" s="16"/>
      <c r="L6" s="21"/>
      <c r="M6" s="16"/>
      <c r="N6" s="16"/>
      <c r="O6" s="16"/>
    </row>
    <row r="7" spans="1:15" s="2" customFormat="1" ht="130.5" x14ac:dyDescent="0.35">
      <c r="A7" s="22" t="s">
        <v>35</v>
      </c>
      <c r="B7" s="22" t="s">
        <v>8</v>
      </c>
      <c r="C7" s="22" t="s">
        <v>7</v>
      </c>
      <c r="D7" s="23" t="s">
        <v>2</v>
      </c>
      <c r="E7" s="22" t="s">
        <v>22</v>
      </c>
      <c r="F7" s="22" t="s">
        <v>3</v>
      </c>
      <c r="G7" s="22" t="s">
        <v>28</v>
      </c>
      <c r="H7" s="24" t="s">
        <v>0</v>
      </c>
      <c r="I7" s="24" t="s">
        <v>30</v>
      </c>
      <c r="J7" s="24" t="s">
        <v>34</v>
      </c>
      <c r="K7" s="24" t="s">
        <v>31</v>
      </c>
      <c r="L7" s="24" t="s">
        <v>29</v>
      </c>
      <c r="M7" s="24" t="s">
        <v>1</v>
      </c>
    </row>
    <row r="8" spans="1:15" x14ac:dyDescent="0.35">
      <c r="A8" s="26">
        <v>100500</v>
      </c>
      <c r="B8" s="27" t="s">
        <v>42</v>
      </c>
      <c r="C8" s="27" t="s">
        <v>43</v>
      </c>
      <c r="D8" s="28">
        <v>45208</v>
      </c>
      <c r="E8" s="27" t="s">
        <v>13</v>
      </c>
      <c r="F8" s="27">
        <v>15</v>
      </c>
      <c r="G8" s="14">
        <v>15</v>
      </c>
      <c r="H8" s="35">
        <f t="shared" ref="H8:H22" si="0">F8*G8</f>
        <v>225</v>
      </c>
      <c r="I8" s="35">
        <f>H8/J8</f>
        <v>204.08163265306121</v>
      </c>
      <c r="J8" s="35">
        <f>_xlfn.IFNA(VLOOKUP(E8,Table1[#All],4,FALSE)," ")</f>
        <v>1.1025</v>
      </c>
      <c r="K8" s="36">
        <f>_xlfn.IFNA(VLOOKUP(E8,Table1[#All],3,FALSE)," ")</f>
        <v>0.10249999999999999</v>
      </c>
      <c r="L8" s="35">
        <f t="shared" ref="L8:L24" si="1">I8*0.1025</f>
        <v>20.918367346938773</v>
      </c>
      <c r="M8" s="35">
        <f t="shared" ref="M8:M24" si="2">I8+L8</f>
        <v>224.99999999999997</v>
      </c>
    </row>
    <row r="9" spans="1:15" x14ac:dyDescent="0.35">
      <c r="A9" s="26">
        <v>100500</v>
      </c>
      <c r="B9" s="27" t="s">
        <v>42</v>
      </c>
      <c r="C9" s="27" t="s">
        <v>44</v>
      </c>
      <c r="D9" s="28">
        <v>45215</v>
      </c>
      <c r="E9" s="27" t="s">
        <v>13</v>
      </c>
      <c r="F9" s="27">
        <v>23</v>
      </c>
      <c r="G9" s="14">
        <v>15</v>
      </c>
      <c r="H9" s="35">
        <f t="shared" si="0"/>
        <v>345</v>
      </c>
      <c r="I9" s="35">
        <f t="shared" ref="I9:I22" si="3">H9/1.1025</f>
        <v>312.92517006802723</v>
      </c>
      <c r="J9" s="35">
        <f>_xlfn.IFNA(VLOOKUP(E9,Table1[#All],4,FALSE)," ")</f>
        <v>1.1025</v>
      </c>
      <c r="K9" s="36">
        <f>_xlfn.IFNA(VLOOKUP(E9,Table1[#All],3,FALSE)," ")</f>
        <v>0.10249999999999999</v>
      </c>
      <c r="L9" s="35">
        <f t="shared" si="1"/>
        <v>32.074829931972786</v>
      </c>
      <c r="M9" s="35">
        <f t="shared" si="2"/>
        <v>345</v>
      </c>
    </row>
    <row r="10" spans="1:15" x14ac:dyDescent="0.35">
      <c r="A10" s="26"/>
      <c r="B10" s="27"/>
      <c r="C10" s="27"/>
      <c r="D10" s="28"/>
      <c r="E10" s="27"/>
      <c r="F10" s="27"/>
      <c r="G10" s="14"/>
      <c r="H10" s="35">
        <f t="shared" si="0"/>
        <v>0</v>
      </c>
      <c r="I10" s="35">
        <f t="shared" si="3"/>
        <v>0</v>
      </c>
      <c r="J10" s="35" t="str">
        <f>_xlfn.IFNA(VLOOKUP(E10,Table1[#All],4,FALSE)," ")</f>
        <v xml:space="preserve"> </v>
      </c>
      <c r="K10" s="36" t="str">
        <f>_xlfn.IFNA(VLOOKUP(E10,Table1[#All],3,FALSE)," ")</f>
        <v xml:space="preserve"> </v>
      </c>
      <c r="L10" s="35">
        <f t="shared" si="1"/>
        <v>0</v>
      </c>
      <c r="M10" s="35">
        <f t="shared" si="2"/>
        <v>0</v>
      </c>
    </row>
    <row r="11" spans="1:15" x14ac:dyDescent="0.35">
      <c r="A11" s="26"/>
      <c r="B11" s="27"/>
      <c r="C11" s="27"/>
      <c r="D11" s="28"/>
      <c r="E11" s="27"/>
      <c r="F11" s="27"/>
      <c r="G11" s="14"/>
      <c r="H11" s="35">
        <f t="shared" si="0"/>
        <v>0</v>
      </c>
      <c r="I11" s="35">
        <f t="shared" si="3"/>
        <v>0</v>
      </c>
      <c r="J11" s="35" t="str">
        <f>_xlfn.IFNA(VLOOKUP(E11,Table1[#All],4,FALSE)," ")</f>
        <v xml:space="preserve"> </v>
      </c>
      <c r="K11" s="36" t="str">
        <f>_xlfn.IFNA(VLOOKUP(E11,Table1[#All],3,FALSE)," ")</f>
        <v xml:space="preserve"> </v>
      </c>
      <c r="L11" s="35">
        <f t="shared" si="1"/>
        <v>0</v>
      </c>
      <c r="M11" s="35">
        <f t="shared" si="2"/>
        <v>0</v>
      </c>
    </row>
    <row r="12" spans="1:15" x14ac:dyDescent="0.35">
      <c r="A12" s="26"/>
      <c r="B12" s="27"/>
      <c r="C12" s="27"/>
      <c r="D12" s="28"/>
      <c r="E12" s="27"/>
      <c r="F12" s="27"/>
      <c r="G12" s="14"/>
      <c r="H12" s="35">
        <f t="shared" si="0"/>
        <v>0</v>
      </c>
      <c r="I12" s="35">
        <f t="shared" si="3"/>
        <v>0</v>
      </c>
      <c r="J12" s="35" t="str">
        <f>_xlfn.IFNA(VLOOKUP(E12,Table1[#All],4,FALSE)," ")</f>
        <v xml:space="preserve"> </v>
      </c>
      <c r="K12" s="36" t="str">
        <f>_xlfn.IFNA(VLOOKUP(E12,Table1[#All],3,FALSE)," ")</f>
        <v xml:space="preserve"> </v>
      </c>
      <c r="L12" s="35">
        <f t="shared" si="1"/>
        <v>0</v>
      </c>
      <c r="M12" s="35">
        <f t="shared" si="2"/>
        <v>0</v>
      </c>
    </row>
    <row r="13" spans="1:15" x14ac:dyDescent="0.35">
      <c r="A13" s="26"/>
      <c r="B13" s="27"/>
      <c r="C13" s="27"/>
      <c r="D13" s="28"/>
      <c r="E13" s="27"/>
      <c r="F13" s="27"/>
      <c r="G13" s="14"/>
      <c r="H13" s="35">
        <f t="shared" si="0"/>
        <v>0</v>
      </c>
      <c r="I13" s="35">
        <f t="shared" si="3"/>
        <v>0</v>
      </c>
      <c r="J13" s="35" t="str">
        <f>_xlfn.IFNA(VLOOKUP(E13,Table1[#All],4,FALSE)," ")</f>
        <v xml:space="preserve"> </v>
      </c>
      <c r="K13" s="36" t="str">
        <f>_xlfn.IFNA(VLOOKUP(E13,Table1[#All],3,FALSE)," ")</f>
        <v xml:space="preserve"> </v>
      </c>
      <c r="L13" s="35">
        <f t="shared" si="1"/>
        <v>0</v>
      </c>
      <c r="M13" s="35">
        <f t="shared" si="2"/>
        <v>0</v>
      </c>
    </row>
    <row r="14" spans="1:15" x14ac:dyDescent="0.35">
      <c r="A14" s="26"/>
      <c r="B14" s="27"/>
      <c r="C14" s="27"/>
      <c r="D14" s="28"/>
      <c r="E14" s="27"/>
      <c r="F14" s="27"/>
      <c r="G14" s="14"/>
      <c r="H14" s="35">
        <f t="shared" si="0"/>
        <v>0</v>
      </c>
      <c r="I14" s="35">
        <f t="shared" si="3"/>
        <v>0</v>
      </c>
      <c r="J14" s="35" t="str">
        <f>_xlfn.IFNA(VLOOKUP(E14,Table1[#All],4,FALSE)," ")</f>
        <v xml:space="preserve"> </v>
      </c>
      <c r="K14" s="36" t="str">
        <f>_xlfn.IFNA(VLOOKUP(E14,Table1[#All],3,FALSE)," ")</f>
        <v xml:space="preserve"> </v>
      </c>
      <c r="L14" s="35">
        <f t="shared" si="1"/>
        <v>0</v>
      </c>
      <c r="M14" s="35">
        <f t="shared" si="2"/>
        <v>0</v>
      </c>
    </row>
    <row r="15" spans="1:15" x14ac:dyDescent="0.35">
      <c r="A15" s="26"/>
      <c r="B15" s="27"/>
      <c r="C15" s="27"/>
      <c r="D15" s="28"/>
      <c r="E15" s="27"/>
      <c r="F15" s="27"/>
      <c r="G15" s="14"/>
      <c r="H15" s="35">
        <f t="shared" si="0"/>
        <v>0</v>
      </c>
      <c r="I15" s="35">
        <f t="shared" si="3"/>
        <v>0</v>
      </c>
      <c r="J15" s="35" t="str">
        <f>_xlfn.IFNA(VLOOKUP(E15,Table1[#All],4,FALSE)," ")</f>
        <v xml:space="preserve"> </v>
      </c>
      <c r="K15" s="36" t="str">
        <f>_xlfn.IFNA(VLOOKUP(E15,Table1[#All],3,FALSE)," ")</f>
        <v xml:space="preserve"> </v>
      </c>
      <c r="L15" s="35">
        <f t="shared" si="1"/>
        <v>0</v>
      </c>
      <c r="M15" s="35">
        <f t="shared" si="2"/>
        <v>0</v>
      </c>
    </row>
    <row r="16" spans="1:15" x14ac:dyDescent="0.35">
      <c r="A16" s="26"/>
      <c r="B16" s="27"/>
      <c r="C16" s="27"/>
      <c r="D16" s="28"/>
      <c r="E16" s="27"/>
      <c r="F16" s="27"/>
      <c r="G16" s="14"/>
      <c r="H16" s="35">
        <f t="shared" si="0"/>
        <v>0</v>
      </c>
      <c r="I16" s="35">
        <f t="shared" si="3"/>
        <v>0</v>
      </c>
      <c r="J16" s="35" t="str">
        <f>_xlfn.IFNA(VLOOKUP(E16,Table1[#All],4,FALSE)," ")</f>
        <v xml:space="preserve"> </v>
      </c>
      <c r="K16" s="36" t="str">
        <f>_xlfn.IFNA(VLOOKUP(E16,Table1[#All],3,FALSE)," ")</f>
        <v xml:space="preserve"> </v>
      </c>
      <c r="L16" s="35">
        <f t="shared" si="1"/>
        <v>0</v>
      </c>
      <c r="M16" s="35">
        <f t="shared" si="2"/>
        <v>0</v>
      </c>
    </row>
    <row r="17" spans="1:15" x14ac:dyDescent="0.35">
      <c r="A17" s="26"/>
      <c r="B17" s="27"/>
      <c r="C17" s="27"/>
      <c r="D17" s="28"/>
      <c r="E17" s="27"/>
      <c r="F17" s="27"/>
      <c r="G17" s="14"/>
      <c r="H17" s="35">
        <f t="shared" si="0"/>
        <v>0</v>
      </c>
      <c r="I17" s="35">
        <f t="shared" si="3"/>
        <v>0</v>
      </c>
      <c r="J17" s="35" t="str">
        <f>_xlfn.IFNA(VLOOKUP(E17,Table1[#All],4,FALSE)," ")</f>
        <v xml:space="preserve"> </v>
      </c>
      <c r="K17" s="36" t="str">
        <f>_xlfn.IFNA(VLOOKUP(E17,Table1[#All],3,FALSE)," ")</f>
        <v xml:space="preserve"> </v>
      </c>
      <c r="L17" s="35">
        <f t="shared" si="1"/>
        <v>0</v>
      </c>
      <c r="M17" s="35">
        <f t="shared" si="2"/>
        <v>0</v>
      </c>
    </row>
    <row r="18" spans="1:15" x14ac:dyDescent="0.35">
      <c r="A18" s="26"/>
      <c r="B18" s="27"/>
      <c r="C18" s="27"/>
      <c r="D18" s="28"/>
      <c r="E18" s="27"/>
      <c r="F18" s="27"/>
      <c r="G18" s="14"/>
      <c r="H18" s="35">
        <f t="shared" si="0"/>
        <v>0</v>
      </c>
      <c r="I18" s="35">
        <f t="shared" si="3"/>
        <v>0</v>
      </c>
      <c r="J18" s="35" t="str">
        <f>_xlfn.IFNA(VLOOKUP(E18,Table1[#All],4,FALSE)," ")</f>
        <v xml:space="preserve"> </v>
      </c>
      <c r="K18" s="36" t="str">
        <f>_xlfn.IFNA(VLOOKUP(E18,Table1[#All],3,FALSE)," ")</f>
        <v xml:space="preserve"> </v>
      </c>
      <c r="L18" s="35">
        <f t="shared" si="1"/>
        <v>0</v>
      </c>
      <c r="M18" s="35">
        <f t="shared" si="2"/>
        <v>0</v>
      </c>
    </row>
    <row r="19" spans="1:15" x14ac:dyDescent="0.35">
      <c r="A19" s="26"/>
      <c r="B19" s="27"/>
      <c r="C19" s="27"/>
      <c r="D19" s="28"/>
      <c r="E19" s="27"/>
      <c r="F19" s="27"/>
      <c r="G19" s="14"/>
      <c r="H19" s="35">
        <f t="shared" si="0"/>
        <v>0</v>
      </c>
      <c r="I19" s="35">
        <f t="shared" si="3"/>
        <v>0</v>
      </c>
      <c r="J19" s="35" t="str">
        <f>_xlfn.IFNA(VLOOKUP(E19,Table1[#All],4,FALSE)," ")</f>
        <v xml:space="preserve"> </v>
      </c>
      <c r="K19" s="36" t="str">
        <f>_xlfn.IFNA(VLOOKUP(E19,Table1[#All],3,FALSE)," ")</f>
        <v xml:space="preserve"> </v>
      </c>
      <c r="L19" s="35">
        <f t="shared" si="1"/>
        <v>0</v>
      </c>
      <c r="M19" s="35">
        <f t="shared" si="2"/>
        <v>0</v>
      </c>
    </row>
    <row r="20" spans="1:15" x14ac:dyDescent="0.35">
      <c r="A20" s="26"/>
      <c r="B20" s="27"/>
      <c r="C20" s="27"/>
      <c r="D20" s="28"/>
      <c r="E20" s="27"/>
      <c r="F20" s="27"/>
      <c r="G20" s="14"/>
      <c r="H20" s="35">
        <f t="shared" si="0"/>
        <v>0</v>
      </c>
      <c r="I20" s="35">
        <f t="shared" si="3"/>
        <v>0</v>
      </c>
      <c r="J20" s="35" t="str">
        <f>_xlfn.IFNA(VLOOKUP(E20,Table1[#All],4,FALSE)," ")</f>
        <v xml:space="preserve"> </v>
      </c>
      <c r="K20" s="36" t="str">
        <f>_xlfn.IFNA(VLOOKUP(E20,Table1[#All],3,FALSE)," ")</f>
        <v xml:space="preserve"> </v>
      </c>
      <c r="L20" s="35">
        <f t="shared" si="1"/>
        <v>0</v>
      </c>
      <c r="M20" s="35">
        <f t="shared" si="2"/>
        <v>0</v>
      </c>
    </row>
    <row r="21" spans="1:15" x14ac:dyDescent="0.35">
      <c r="A21" s="26"/>
      <c r="B21" s="27"/>
      <c r="C21" s="27"/>
      <c r="D21" s="28"/>
      <c r="E21" s="27"/>
      <c r="F21" s="27"/>
      <c r="G21" s="14"/>
      <c r="H21" s="35">
        <f t="shared" si="0"/>
        <v>0</v>
      </c>
      <c r="I21" s="35">
        <f t="shared" si="3"/>
        <v>0</v>
      </c>
      <c r="J21" s="35" t="str">
        <f>_xlfn.IFNA(VLOOKUP(E21,Table1[#All],4,FALSE)," ")</f>
        <v xml:space="preserve"> </v>
      </c>
      <c r="K21" s="36" t="str">
        <f>_xlfn.IFNA(VLOOKUP(E21,Table1[#All],3,FALSE)," ")</f>
        <v xml:space="preserve"> </v>
      </c>
      <c r="L21" s="35">
        <f t="shared" si="1"/>
        <v>0</v>
      </c>
      <c r="M21" s="35">
        <f t="shared" si="2"/>
        <v>0</v>
      </c>
    </row>
    <row r="22" spans="1:15" x14ac:dyDescent="0.35">
      <c r="A22" s="27"/>
      <c r="B22" s="27"/>
      <c r="C22" s="27"/>
      <c r="D22" s="28"/>
      <c r="E22" s="27"/>
      <c r="F22" s="27"/>
      <c r="G22" s="14"/>
      <c r="H22" s="35">
        <f t="shared" si="0"/>
        <v>0</v>
      </c>
      <c r="I22" s="35">
        <f t="shared" si="3"/>
        <v>0</v>
      </c>
      <c r="J22" s="35" t="str">
        <f>_xlfn.IFNA(VLOOKUP(E22,Table1[#All],4,FALSE)," ")</f>
        <v xml:space="preserve"> </v>
      </c>
      <c r="K22" s="36" t="str">
        <f>_xlfn.IFNA(VLOOKUP(E22,Table1[#All],3,FALSE)," ")</f>
        <v xml:space="preserve"> </v>
      </c>
      <c r="L22" s="35">
        <f t="shared" si="1"/>
        <v>0</v>
      </c>
      <c r="M22" s="35">
        <f t="shared" si="2"/>
        <v>0</v>
      </c>
    </row>
    <row r="23" spans="1:15" x14ac:dyDescent="0.35">
      <c r="A23" s="27"/>
      <c r="B23" s="27"/>
      <c r="C23" s="27"/>
      <c r="D23" s="28"/>
      <c r="E23" s="27"/>
      <c r="F23" s="16"/>
      <c r="G23" s="14"/>
      <c r="H23" s="35">
        <f>F24*G23</f>
        <v>0</v>
      </c>
      <c r="I23" s="35">
        <f>H23/1.1025</f>
        <v>0</v>
      </c>
      <c r="J23" s="35" t="str">
        <f>_xlfn.IFNA(VLOOKUP(E23,Table1[#All],4,FALSE)," ")</f>
        <v xml:space="preserve"> </v>
      </c>
      <c r="K23" s="36" t="str">
        <f>_xlfn.IFNA(VLOOKUP(E23,Table1[#All],3,FALSE)," ")</f>
        <v xml:space="preserve"> </v>
      </c>
      <c r="L23" s="35">
        <f t="shared" si="1"/>
        <v>0</v>
      </c>
      <c r="M23" s="35">
        <f t="shared" si="2"/>
        <v>0</v>
      </c>
    </row>
    <row r="24" spans="1:15" ht="15" thickBot="1" x14ac:dyDescent="0.4">
      <c r="A24" s="16"/>
      <c r="B24" s="16"/>
      <c r="C24" s="16"/>
      <c r="D24" s="16"/>
      <c r="E24" s="17"/>
      <c r="F24" s="30">
        <f>SUM(F8:F22)</f>
        <v>38</v>
      </c>
      <c r="G24" s="16"/>
      <c r="H24" s="31">
        <f>SUM(H8:H23)</f>
        <v>570</v>
      </c>
      <c r="I24" s="31">
        <f>SUM(I8:I23)</f>
        <v>517.00680272108843</v>
      </c>
      <c r="J24" s="31"/>
      <c r="K24" s="32"/>
      <c r="L24" s="33">
        <f t="shared" si="1"/>
        <v>52.993197278911559</v>
      </c>
      <c r="M24" s="33">
        <f t="shared" si="2"/>
        <v>570</v>
      </c>
    </row>
    <row r="25" spans="1:15" x14ac:dyDescent="0.35">
      <c r="A25" s="16"/>
      <c r="B25" s="16"/>
      <c r="C25" s="16"/>
      <c r="D25" s="16"/>
      <c r="E25" s="16"/>
      <c r="F25" s="17"/>
      <c r="G25" s="17"/>
      <c r="H25" s="16"/>
      <c r="I25" s="16"/>
      <c r="J25" s="16"/>
      <c r="K25" s="34"/>
      <c r="L25" s="34"/>
      <c r="M25" s="34"/>
      <c r="N25" s="34"/>
      <c r="O25" s="34"/>
    </row>
    <row r="26" spans="1:15" x14ac:dyDescent="0.35">
      <c r="A26" s="16" t="s">
        <v>4</v>
      </c>
      <c r="B26" s="16"/>
      <c r="C26" s="16"/>
      <c r="D26" s="16"/>
      <c r="E26" s="16"/>
      <c r="F26" s="17"/>
      <c r="G26" s="17"/>
      <c r="H26" s="16"/>
      <c r="I26" s="16"/>
      <c r="J26" s="16"/>
      <c r="K26" s="34"/>
      <c r="L26" s="34"/>
      <c r="M26" s="34"/>
      <c r="N26" s="34"/>
      <c r="O26" s="34"/>
    </row>
    <row r="27" spans="1:15" x14ac:dyDescent="0.35">
      <c r="A27" s="16" t="s">
        <v>5</v>
      </c>
      <c r="B27" s="16"/>
      <c r="C27" s="16"/>
      <c r="D27" s="16"/>
      <c r="E27" s="16"/>
      <c r="F27" s="17"/>
      <c r="G27" s="17"/>
      <c r="H27" s="16"/>
      <c r="I27" s="16"/>
      <c r="J27" s="16"/>
      <c r="K27" s="34"/>
      <c r="L27" s="34"/>
      <c r="M27" s="34"/>
      <c r="N27" s="34"/>
      <c r="O27" s="34"/>
    </row>
    <row r="28" spans="1:15" x14ac:dyDescent="0.35">
      <c r="A28" s="16" t="s">
        <v>6</v>
      </c>
      <c r="B28" s="16"/>
      <c r="C28" s="16"/>
      <c r="D28" s="16"/>
      <c r="E28" s="16"/>
      <c r="F28" s="17"/>
      <c r="G28" s="17"/>
      <c r="H28" s="16"/>
      <c r="I28" s="16"/>
      <c r="J28" s="16"/>
      <c r="K28" s="16"/>
      <c r="L28" s="16"/>
      <c r="M28" s="16"/>
      <c r="N28" s="16"/>
      <c r="O28" s="16"/>
    </row>
  </sheetData>
  <mergeCells count="1">
    <mergeCell ref="K5:O5"/>
  </mergeCells>
  <pageMargins left="0.7" right="0.7" top="0.75" bottom="0.75" header="0.3" footer="0.3"/>
  <pageSetup scale="47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'Sales Tax Database'!$B$3:$B$7</xm:f>
          </x14:formula1>
          <xm:sqref>E8:E23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8"/>
  <sheetViews>
    <sheetView zoomScale="80" zoomScaleNormal="80" workbookViewId="0">
      <selection activeCell="D14" sqref="D14"/>
    </sheetView>
  </sheetViews>
  <sheetFormatPr defaultColWidth="8.7265625" defaultRowHeight="14.5" x14ac:dyDescent="0.35"/>
  <cols>
    <col min="1" max="1" width="24.54296875" style="16" customWidth="1"/>
    <col min="2" max="2" width="20.81640625" style="16" customWidth="1"/>
    <col min="3" max="3" width="23.7265625" style="16" customWidth="1"/>
    <col min="4" max="4" width="22.453125" style="16" bestFit="1" customWidth="1"/>
    <col min="5" max="5" width="22.453125" style="16" customWidth="1"/>
    <col min="6" max="6" width="12.26953125" style="17" customWidth="1"/>
    <col min="7" max="7" width="20.26953125" style="17" customWidth="1"/>
    <col min="8" max="8" width="15.81640625" style="16" customWidth="1"/>
    <col min="9" max="9" width="10.7265625" style="16" customWidth="1"/>
    <col min="10" max="10" width="11" style="16" hidden="1" customWidth="1"/>
    <col min="11" max="11" width="11.54296875" style="16" customWidth="1"/>
    <col min="12" max="12" width="12.81640625" style="16" customWidth="1"/>
    <col min="13" max="13" width="10.1796875" style="16" customWidth="1"/>
    <col min="14" max="14" width="12" style="16" customWidth="1"/>
    <col min="15" max="15" width="11.54296875" style="16" customWidth="1"/>
    <col min="16" max="16384" width="8.7265625" style="16"/>
  </cols>
  <sheetData>
    <row r="1" spans="1:15" ht="18.5" x14ac:dyDescent="0.45">
      <c r="A1" s="43" t="s">
        <v>9</v>
      </c>
    </row>
    <row r="2" spans="1:15" ht="31" x14ac:dyDescent="0.35">
      <c r="A2" s="42" t="s">
        <v>38</v>
      </c>
      <c r="B2" s="18"/>
    </row>
    <row r="3" spans="1:15" ht="24.75" customHeight="1" x14ac:dyDescent="0.35">
      <c r="A3" s="41" t="s">
        <v>10</v>
      </c>
      <c r="B3" s="19"/>
    </row>
    <row r="4" spans="1:15" ht="29.25" customHeight="1" x14ac:dyDescent="0.35">
      <c r="A4" s="41" t="s">
        <v>41</v>
      </c>
      <c r="B4" s="19"/>
    </row>
    <row r="5" spans="1:15" x14ac:dyDescent="0.35">
      <c r="I5" s="20"/>
      <c r="K5" s="44"/>
      <c r="L5" s="44"/>
      <c r="M5" s="44"/>
      <c r="N5" s="44"/>
      <c r="O5" s="44"/>
    </row>
    <row r="6" spans="1:15" x14ac:dyDescent="0.35">
      <c r="A6" s="15" t="s">
        <v>45</v>
      </c>
      <c r="I6" s="20"/>
      <c r="L6" s="21"/>
    </row>
    <row r="7" spans="1:15" s="25" customFormat="1" ht="60" x14ac:dyDescent="0.35">
      <c r="A7" s="22" t="s">
        <v>35</v>
      </c>
      <c r="B7" s="22" t="s">
        <v>8</v>
      </c>
      <c r="C7" s="22" t="s">
        <v>7</v>
      </c>
      <c r="D7" s="23" t="s">
        <v>2</v>
      </c>
      <c r="E7" s="22" t="s">
        <v>22</v>
      </c>
      <c r="F7" s="22" t="s">
        <v>3</v>
      </c>
      <c r="G7" s="22" t="s">
        <v>28</v>
      </c>
      <c r="H7" s="24" t="s">
        <v>0</v>
      </c>
      <c r="I7" s="24" t="s">
        <v>30</v>
      </c>
      <c r="J7" s="24" t="s">
        <v>34</v>
      </c>
      <c r="K7" s="24" t="s">
        <v>31</v>
      </c>
      <c r="L7" s="24" t="s">
        <v>29</v>
      </c>
      <c r="M7" s="24" t="s">
        <v>1</v>
      </c>
    </row>
    <row r="8" spans="1:15" x14ac:dyDescent="0.35">
      <c r="A8" s="26"/>
      <c r="B8" s="27"/>
      <c r="C8" s="27"/>
      <c r="D8" s="28"/>
      <c r="E8" s="27"/>
      <c r="F8" s="27"/>
      <c r="G8" s="14"/>
      <c r="H8" s="35">
        <f t="shared" ref="H8:H22" si="0">F8*G8</f>
        <v>0</v>
      </c>
      <c r="I8" s="35" t="e">
        <f>H8/J8</f>
        <v>#VALUE!</v>
      </c>
      <c r="J8" s="35" t="str">
        <f>_xlfn.IFNA(VLOOKUP(E8,Table1[#All],4,FALSE)," ")</f>
        <v xml:space="preserve"> </v>
      </c>
      <c r="K8" s="36" t="str">
        <f>_xlfn.IFNA(VLOOKUP(E8,Table1[#All],3,FALSE)," ")</f>
        <v xml:space="preserve"> </v>
      </c>
      <c r="L8" s="35" t="e">
        <f>I8*K8</f>
        <v>#VALUE!</v>
      </c>
      <c r="M8" s="35" t="e">
        <f t="shared" ref="M8:M22" si="1">I8+L8</f>
        <v>#VALUE!</v>
      </c>
      <c r="N8" s="29"/>
    </row>
    <row r="9" spans="1:15" x14ac:dyDescent="0.35">
      <c r="A9" s="26"/>
      <c r="B9" s="27"/>
      <c r="C9" s="27"/>
      <c r="D9" s="28"/>
      <c r="E9" s="27"/>
      <c r="F9" s="27"/>
      <c r="G9" s="14"/>
      <c r="H9" s="35">
        <f t="shared" si="0"/>
        <v>0</v>
      </c>
      <c r="I9" s="35" t="e">
        <f t="shared" ref="I9:I23" si="2">H9/J9</f>
        <v>#VALUE!</v>
      </c>
      <c r="J9" s="35" t="str">
        <f>_xlfn.IFNA(VLOOKUP(E9,Table1[#All],4,FALSE)," ")</f>
        <v xml:space="preserve"> </v>
      </c>
      <c r="K9" s="36" t="str">
        <f>_xlfn.IFNA(VLOOKUP(E9,Table1[#All],3,FALSE)," ")</f>
        <v xml:space="preserve"> </v>
      </c>
      <c r="L9" s="35" t="e">
        <f t="shared" ref="L9:L23" si="3">I9*K9</f>
        <v>#VALUE!</v>
      </c>
      <c r="M9" s="35" t="e">
        <f t="shared" si="1"/>
        <v>#VALUE!</v>
      </c>
    </row>
    <row r="10" spans="1:15" x14ac:dyDescent="0.35">
      <c r="A10" s="26"/>
      <c r="B10" s="27"/>
      <c r="C10" s="27"/>
      <c r="D10" s="28"/>
      <c r="E10" s="27"/>
      <c r="F10" s="27"/>
      <c r="G10" s="14"/>
      <c r="H10" s="35">
        <f t="shared" si="0"/>
        <v>0</v>
      </c>
      <c r="I10" s="35" t="e">
        <f t="shared" si="2"/>
        <v>#VALUE!</v>
      </c>
      <c r="J10" s="35" t="str">
        <f>_xlfn.IFNA(VLOOKUP(E10,Table1[#All],4,FALSE)," ")</f>
        <v xml:space="preserve"> </v>
      </c>
      <c r="K10" s="36" t="str">
        <f>_xlfn.IFNA(VLOOKUP(E10,Table1[#All],3,FALSE)," ")</f>
        <v xml:space="preserve"> </v>
      </c>
      <c r="L10" s="35" t="e">
        <f t="shared" si="3"/>
        <v>#VALUE!</v>
      </c>
      <c r="M10" s="35" t="e">
        <f t="shared" si="1"/>
        <v>#VALUE!</v>
      </c>
    </row>
    <row r="11" spans="1:15" x14ac:dyDescent="0.35">
      <c r="A11" s="26"/>
      <c r="B11" s="27"/>
      <c r="C11" s="27"/>
      <c r="D11" s="28"/>
      <c r="E11" s="27"/>
      <c r="F11" s="27"/>
      <c r="G11" s="14"/>
      <c r="H11" s="35">
        <f t="shared" si="0"/>
        <v>0</v>
      </c>
      <c r="I11" s="35" t="e">
        <f t="shared" si="2"/>
        <v>#VALUE!</v>
      </c>
      <c r="J11" s="35" t="str">
        <f>_xlfn.IFNA(VLOOKUP(E11,Table1[#All],4,FALSE)," ")</f>
        <v xml:space="preserve"> </v>
      </c>
      <c r="K11" s="36" t="str">
        <f>_xlfn.IFNA(VLOOKUP(E11,Table1[#All],3,FALSE)," ")</f>
        <v xml:space="preserve"> </v>
      </c>
      <c r="L11" s="35" t="e">
        <f t="shared" si="3"/>
        <v>#VALUE!</v>
      </c>
      <c r="M11" s="35" t="e">
        <f t="shared" si="1"/>
        <v>#VALUE!</v>
      </c>
    </row>
    <row r="12" spans="1:15" x14ac:dyDescent="0.35">
      <c r="A12" s="26"/>
      <c r="B12" s="27"/>
      <c r="C12" s="27"/>
      <c r="D12" s="28"/>
      <c r="E12" s="27"/>
      <c r="F12" s="27"/>
      <c r="G12" s="14"/>
      <c r="H12" s="35">
        <f t="shared" si="0"/>
        <v>0</v>
      </c>
      <c r="I12" s="35" t="e">
        <f t="shared" si="2"/>
        <v>#VALUE!</v>
      </c>
      <c r="J12" s="35" t="str">
        <f>_xlfn.IFNA(VLOOKUP(E12,Table1[#All],4,FALSE)," ")</f>
        <v xml:space="preserve"> </v>
      </c>
      <c r="K12" s="36" t="str">
        <f>_xlfn.IFNA(VLOOKUP(E12,Table1[#All],3,FALSE)," ")</f>
        <v xml:space="preserve"> </v>
      </c>
      <c r="L12" s="35" t="e">
        <f t="shared" si="3"/>
        <v>#VALUE!</v>
      </c>
      <c r="M12" s="35" t="e">
        <f t="shared" si="1"/>
        <v>#VALUE!</v>
      </c>
    </row>
    <row r="13" spans="1:15" x14ac:dyDescent="0.35">
      <c r="A13" s="26"/>
      <c r="B13" s="27"/>
      <c r="C13" s="27"/>
      <c r="D13" s="28"/>
      <c r="E13" s="27"/>
      <c r="F13" s="27"/>
      <c r="G13" s="14"/>
      <c r="H13" s="35">
        <f t="shared" si="0"/>
        <v>0</v>
      </c>
      <c r="I13" s="35" t="e">
        <f t="shared" si="2"/>
        <v>#VALUE!</v>
      </c>
      <c r="J13" s="35" t="str">
        <f>_xlfn.IFNA(VLOOKUP(E13,Table1[#All],4,FALSE)," ")</f>
        <v xml:space="preserve"> </v>
      </c>
      <c r="K13" s="36" t="str">
        <f>_xlfn.IFNA(VLOOKUP(E13,Table1[#All],3,FALSE)," ")</f>
        <v xml:space="preserve"> </v>
      </c>
      <c r="L13" s="35" t="e">
        <f t="shared" si="3"/>
        <v>#VALUE!</v>
      </c>
      <c r="M13" s="35" t="e">
        <f t="shared" si="1"/>
        <v>#VALUE!</v>
      </c>
    </row>
    <row r="14" spans="1:15" x14ac:dyDescent="0.35">
      <c r="A14" s="26"/>
      <c r="B14" s="27"/>
      <c r="C14" s="27"/>
      <c r="D14" s="28"/>
      <c r="E14" s="27"/>
      <c r="F14" s="27"/>
      <c r="G14" s="14"/>
      <c r="H14" s="35">
        <f t="shared" si="0"/>
        <v>0</v>
      </c>
      <c r="I14" s="35" t="e">
        <f t="shared" si="2"/>
        <v>#VALUE!</v>
      </c>
      <c r="J14" s="35" t="str">
        <f>_xlfn.IFNA(VLOOKUP(E14,Table1[#All],4,FALSE)," ")</f>
        <v xml:space="preserve"> </v>
      </c>
      <c r="K14" s="36" t="str">
        <f>_xlfn.IFNA(VLOOKUP(E14,Table1[#All],3,FALSE)," ")</f>
        <v xml:space="preserve"> </v>
      </c>
      <c r="L14" s="35" t="e">
        <f t="shared" si="3"/>
        <v>#VALUE!</v>
      </c>
      <c r="M14" s="35" t="e">
        <f t="shared" si="1"/>
        <v>#VALUE!</v>
      </c>
    </row>
    <row r="15" spans="1:15" x14ac:dyDescent="0.35">
      <c r="A15" s="26"/>
      <c r="B15" s="27"/>
      <c r="C15" s="27"/>
      <c r="D15" s="28"/>
      <c r="E15" s="27"/>
      <c r="F15" s="27"/>
      <c r="G15" s="14"/>
      <c r="H15" s="35">
        <f t="shared" si="0"/>
        <v>0</v>
      </c>
      <c r="I15" s="35" t="e">
        <f t="shared" si="2"/>
        <v>#VALUE!</v>
      </c>
      <c r="J15" s="35" t="str">
        <f>_xlfn.IFNA(VLOOKUP(E15,Table1[#All],4,FALSE)," ")</f>
        <v xml:space="preserve"> </v>
      </c>
      <c r="K15" s="36" t="str">
        <f>_xlfn.IFNA(VLOOKUP(E15,Table1[#All],3,FALSE)," ")</f>
        <v xml:space="preserve"> </v>
      </c>
      <c r="L15" s="35" t="e">
        <f t="shared" si="3"/>
        <v>#VALUE!</v>
      </c>
      <c r="M15" s="35" t="e">
        <f t="shared" si="1"/>
        <v>#VALUE!</v>
      </c>
    </row>
    <row r="16" spans="1:15" x14ac:dyDescent="0.35">
      <c r="A16" s="26"/>
      <c r="B16" s="27"/>
      <c r="C16" s="27"/>
      <c r="D16" s="28"/>
      <c r="E16" s="27"/>
      <c r="F16" s="27"/>
      <c r="G16" s="14"/>
      <c r="H16" s="35">
        <f t="shared" si="0"/>
        <v>0</v>
      </c>
      <c r="I16" s="35" t="e">
        <f t="shared" si="2"/>
        <v>#VALUE!</v>
      </c>
      <c r="J16" s="35" t="str">
        <f>_xlfn.IFNA(VLOOKUP(E16,Table1[#All],4,FALSE)," ")</f>
        <v xml:space="preserve"> </v>
      </c>
      <c r="K16" s="36" t="str">
        <f>_xlfn.IFNA(VLOOKUP(E16,Table1[#All],3,FALSE)," ")</f>
        <v xml:space="preserve"> </v>
      </c>
      <c r="L16" s="35" t="e">
        <f t="shared" si="3"/>
        <v>#VALUE!</v>
      </c>
      <c r="M16" s="35" t="e">
        <f t="shared" si="1"/>
        <v>#VALUE!</v>
      </c>
    </row>
    <row r="17" spans="1:15" x14ac:dyDescent="0.35">
      <c r="A17" s="26"/>
      <c r="B17" s="27"/>
      <c r="C17" s="27"/>
      <c r="D17" s="28"/>
      <c r="E17" s="27"/>
      <c r="F17" s="27"/>
      <c r="G17" s="14"/>
      <c r="H17" s="35">
        <f t="shared" si="0"/>
        <v>0</v>
      </c>
      <c r="I17" s="35" t="e">
        <f t="shared" si="2"/>
        <v>#VALUE!</v>
      </c>
      <c r="J17" s="35" t="str">
        <f>_xlfn.IFNA(VLOOKUP(E17,Table1[#All],4,FALSE)," ")</f>
        <v xml:space="preserve"> </v>
      </c>
      <c r="K17" s="36" t="str">
        <f>_xlfn.IFNA(VLOOKUP(E17,Table1[#All],3,FALSE)," ")</f>
        <v xml:space="preserve"> </v>
      </c>
      <c r="L17" s="35" t="e">
        <f t="shared" si="3"/>
        <v>#VALUE!</v>
      </c>
      <c r="M17" s="35" t="e">
        <f t="shared" si="1"/>
        <v>#VALUE!</v>
      </c>
    </row>
    <row r="18" spans="1:15" x14ac:dyDescent="0.35">
      <c r="A18" s="26"/>
      <c r="B18" s="27"/>
      <c r="C18" s="27"/>
      <c r="D18" s="28"/>
      <c r="E18" s="27"/>
      <c r="F18" s="27"/>
      <c r="G18" s="14"/>
      <c r="H18" s="35">
        <f t="shared" si="0"/>
        <v>0</v>
      </c>
      <c r="I18" s="35" t="e">
        <f t="shared" si="2"/>
        <v>#VALUE!</v>
      </c>
      <c r="J18" s="35" t="str">
        <f>_xlfn.IFNA(VLOOKUP(E18,Table1[#All],4,FALSE)," ")</f>
        <v xml:space="preserve"> </v>
      </c>
      <c r="K18" s="36" t="str">
        <f>_xlfn.IFNA(VLOOKUP(E18,Table1[#All],3,FALSE)," ")</f>
        <v xml:space="preserve"> </v>
      </c>
      <c r="L18" s="35" t="e">
        <f t="shared" si="3"/>
        <v>#VALUE!</v>
      </c>
      <c r="M18" s="35" t="e">
        <f t="shared" si="1"/>
        <v>#VALUE!</v>
      </c>
    </row>
    <row r="19" spans="1:15" x14ac:dyDescent="0.35">
      <c r="A19" s="26"/>
      <c r="B19" s="27"/>
      <c r="C19" s="27"/>
      <c r="D19" s="28"/>
      <c r="E19" s="27"/>
      <c r="F19" s="27"/>
      <c r="G19" s="14"/>
      <c r="H19" s="35">
        <f t="shared" si="0"/>
        <v>0</v>
      </c>
      <c r="I19" s="35" t="e">
        <f t="shared" si="2"/>
        <v>#VALUE!</v>
      </c>
      <c r="J19" s="35" t="str">
        <f>_xlfn.IFNA(VLOOKUP(E19,Table1[#All],4,FALSE)," ")</f>
        <v xml:space="preserve"> </v>
      </c>
      <c r="K19" s="36" t="str">
        <f>_xlfn.IFNA(VLOOKUP(E19,Table1[#All],3,FALSE)," ")</f>
        <v xml:space="preserve"> </v>
      </c>
      <c r="L19" s="35" t="e">
        <f t="shared" si="3"/>
        <v>#VALUE!</v>
      </c>
      <c r="M19" s="35" t="e">
        <f t="shared" si="1"/>
        <v>#VALUE!</v>
      </c>
    </row>
    <row r="20" spans="1:15" x14ac:dyDescent="0.35">
      <c r="A20" s="26"/>
      <c r="B20" s="27"/>
      <c r="C20" s="27"/>
      <c r="D20" s="28"/>
      <c r="E20" s="27"/>
      <c r="F20" s="27"/>
      <c r="G20" s="14"/>
      <c r="H20" s="35">
        <f t="shared" si="0"/>
        <v>0</v>
      </c>
      <c r="I20" s="35" t="e">
        <f t="shared" si="2"/>
        <v>#VALUE!</v>
      </c>
      <c r="J20" s="35" t="str">
        <f>_xlfn.IFNA(VLOOKUP(E20,Table1[#All],4,FALSE)," ")</f>
        <v xml:space="preserve"> </v>
      </c>
      <c r="K20" s="36" t="str">
        <f>_xlfn.IFNA(VLOOKUP(E20,Table1[#All],3,FALSE)," ")</f>
        <v xml:space="preserve"> </v>
      </c>
      <c r="L20" s="35" t="e">
        <f t="shared" si="3"/>
        <v>#VALUE!</v>
      </c>
      <c r="M20" s="35" t="e">
        <f t="shared" si="1"/>
        <v>#VALUE!</v>
      </c>
    </row>
    <row r="21" spans="1:15" x14ac:dyDescent="0.35">
      <c r="A21" s="26"/>
      <c r="B21" s="27"/>
      <c r="C21" s="27"/>
      <c r="D21" s="28"/>
      <c r="E21" s="27"/>
      <c r="F21" s="27"/>
      <c r="G21" s="14"/>
      <c r="H21" s="35">
        <f t="shared" si="0"/>
        <v>0</v>
      </c>
      <c r="I21" s="35" t="e">
        <f t="shared" si="2"/>
        <v>#VALUE!</v>
      </c>
      <c r="J21" s="35" t="str">
        <f>_xlfn.IFNA(VLOOKUP(E21,Table1[#All],4,FALSE)," ")</f>
        <v xml:space="preserve"> </v>
      </c>
      <c r="K21" s="36" t="str">
        <f>_xlfn.IFNA(VLOOKUP(E21,Table1[#All],3,FALSE)," ")</f>
        <v xml:space="preserve"> </v>
      </c>
      <c r="L21" s="35" t="e">
        <f t="shared" si="3"/>
        <v>#VALUE!</v>
      </c>
      <c r="M21" s="35" t="e">
        <f t="shared" si="1"/>
        <v>#VALUE!</v>
      </c>
    </row>
    <row r="22" spans="1:15" x14ac:dyDescent="0.35">
      <c r="A22" s="27"/>
      <c r="B22" s="27"/>
      <c r="C22" s="27"/>
      <c r="D22" s="28"/>
      <c r="E22" s="27"/>
      <c r="F22" s="27"/>
      <c r="G22" s="14"/>
      <c r="H22" s="35">
        <f t="shared" si="0"/>
        <v>0</v>
      </c>
      <c r="I22" s="35" t="e">
        <f t="shared" si="2"/>
        <v>#VALUE!</v>
      </c>
      <c r="J22" s="35" t="str">
        <f>_xlfn.IFNA(VLOOKUP(E22,Table1[#All],4,FALSE)," ")</f>
        <v xml:space="preserve"> </v>
      </c>
      <c r="K22" s="36" t="str">
        <f>_xlfn.IFNA(VLOOKUP(E22,Table1[#All],3,FALSE)," ")</f>
        <v xml:space="preserve"> </v>
      </c>
      <c r="L22" s="35" t="e">
        <f t="shared" si="3"/>
        <v>#VALUE!</v>
      </c>
      <c r="M22" s="35" t="e">
        <f t="shared" si="1"/>
        <v>#VALUE!</v>
      </c>
    </row>
    <row r="23" spans="1:15" x14ac:dyDescent="0.35">
      <c r="A23" s="27"/>
      <c r="B23" s="27"/>
      <c r="C23" s="27"/>
      <c r="D23" s="28"/>
      <c r="E23" s="27"/>
      <c r="F23" s="16"/>
      <c r="G23" s="14"/>
      <c r="H23" s="35">
        <f>F24*G23</f>
        <v>0</v>
      </c>
      <c r="I23" s="35" t="e">
        <f t="shared" si="2"/>
        <v>#VALUE!</v>
      </c>
      <c r="J23" s="35" t="str">
        <f>_xlfn.IFNA(VLOOKUP(E23,Table1[#All],4,FALSE)," ")</f>
        <v xml:space="preserve"> </v>
      </c>
      <c r="K23" s="36" t="str">
        <f>_xlfn.IFNA(VLOOKUP(E23,Table1[#All],3,FALSE)," ")</f>
        <v xml:space="preserve"> </v>
      </c>
      <c r="L23" s="35" t="e">
        <f t="shared" si="3"/>
        <v>#VALUE!</v>
      </c>
      <c r="M23" s="35" t="e">
        <f t="shared" ref="M23" si="4">I23+L23</f>
        <v>#VALUE!</v>
      </c>
    </row>
    <row r="24" spans="1:15" ht="15" thickBot="1" x14ac:dyDescent="0.4">
      <c r="E24" s="17"/>
      <c r="F24" s="30">
        <f>SUM(F8:F22)</f>
        <v>0</v>
      </c>
      <c r="G24" s="16"/>
      <c r="H24" s="31">
        <f>SUM(H8:H23)</f>
        <v>0</v>
      </c>
      <c r="I24" s="31" t="e">
        <f>SUM(I8:I8)</f>
        <v>#VALUE!</v>
      </c>
      <c r="J24" s="31"/>
      <c r="K24" s="32"/>
      <c r="L24" s="31" t="e">
        <f>SUM(L8:L8)</f>
        <v>#VALUE!</v>
      </c>
      <c r="M24" s="33" t="e">
        <f>I24+L24</f>
        <v>#VALUE!</v>
      </c>
    </row>
    <row r="25" spans="1:15" x14ac:dyDescent="0.35">
      <c r="K25" s="34"/>
      <c r="L25" s="34"/>
      <c r="M25" s="34"/>
      <c r="N25" s="34"/>
      <c r="O25" s="34"/>
    </row>
    <row r="26" spans="1:15" x14ac:dyDescent="0.35">
      <c r="A26" s="16" t="s">
        <v>4</v>
      </c>
      <c r="K26" s="34"/>
      <c r="L26" s="34"/>
      <c r="M26" s="34"/>
      <c r="N26" s="34"/>
      <c r="O26" s="34"/>
    </row>
    <row r="27" spans="1:15" x14ac:dyDescent="0.35">
      <c r="A27" s="16" t="s">
        <v>5</v>
      </c>
      <c r="K27" s="34"/>
      <c r="L27" s="34"/>
      <c r="M27" s="34"/>
      <c r="N27" s="34"/>
      <c r="O27" s="34"/>
    </row>
    <row r="28" spans="1:15" x14ac:dyDescent="0.35">
      <c r="A28" s="16" t="s">
        <v>6</v>
      </c>
    </row>
  </sheetData>
  <mergeCells count="1">
    <mergeCell ref="K5:O5"/>
  </mergeCells>
  <pageMargins left="0.7" right="0.7" top="0.75" bottom="0.75" header="0.3" footer="0.3"/>
  <pageSetup scale="42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'Sales Tax Database'!$B$3:$B$7</xm:f>
          </x14:formula1>
          <xm:sqref>E8:E23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0"/>
  <sheetViews>
    <sheetView workbookViewId="0">
      <selection activeCell="B9" sqref="B9"/>
    </sheetView>
  </sheetViews>
  <sheetFormatPr defaultRowHeight="14.5" x14ac:dyDescent="0.35"/>
  <cols>
    <col min="1" max="1" width="15.81640625" bestFit="1" customWidth="1"/>
    <col min="2" max="2" width="18.26953125" bestFit="1" customWidth="1"/>
    <col min="3" max="3" width="20.1796875" bestFit="1" customWidth="1"/>
    <col min="4" max="4" width="13.54296875" bestFit="1" customWidth="1"/>
    <col min="5" max="5" width="19.81640625" customWidth="1"/>
    <col min="6" max="6" width="15.453125" bestFit="1" customWidth="1"/>
  </cols>
  <sheetData>
    <row r="2" spans="1:7" ht="18.5" x14ac:dyDescent="0.45">
      <c r="A2" s="45" t="s">
        <v>20</v>
      </c>
      <c r="B2" s="45"/>
    </row>
    <row r="3" spans="1:7" ht="15.5" x14ac:dyDescent="0.35">
      <c r="A3" s="9" t="s">
        <v>26</v>
      </c>
    </row>
    <row r="5" spans="1:7" x14ac:dyDescent="0.35">
      <c r="A5" s="10" t="s">
        <v>27</v>
      </c>
      <c r="B5" s="10" t="s">
        <v>21</v>
      </c>
      <c r="C5" s="10" t="s">
        <v>22</v>
      </c>
      <c r="D5" s="10" t="s">
        <v>23</v>
      </c>
      <c r="E5" s="10" t="s">
        <v>25</v>
      </c>
      <c r="F5" s="10" t="s">
        <v>24</v>
      </c>
    </row>
    <row r="6" spans="1:7" x14ac:dyDescent="0.35">
      <c r="A6" s="37" t="s">
        <v>37</v>
      </c>
      <c r="B6" s="38">
        <v>30</v>
      </c>
      <c r="C6" s="37" t="s">
        <v>15</v>
      </c>
      <c r="D6" s="39">
        <f>_xlfn.IFNA(VLOOKUP(C6,Table1[#All],2,FALSE)," ")</f>
        <v>0.09</v>
      </c>
      <c r="E6" s="37">
        <f>_xlfn.IFNA((B6*D6),0)</f>
        <v>2.6999999999999997</v>
      </c>
      <c r="F6" s="40">
        <f>B6+E6</f>
        <v>32.700000000000003</v>
      </c>
      <c r="G6" s="4" t="s">
        <v>36</v>
      </c>
    </row>
    <row r="7" spans="1:7" x14ac:dyDescent="0.35">
      <c r="A7" s="1"/>
      <c r="B7" s="11"/>
      <c r="C7" s="1"/>
      <c r="D7" s="12" t="str">
        <f>_xlfn.IFNA(VLOOKUP(C7,Table1[#All],2,FALSE)," ")</f>
        <v xml:space="preserve"> </v>
      </c>
      <c r="E7" s="1" t="e">
        <f t="shared" ref="E7:E13" si="0">_xlfn.IFNA((B7*D7),0)</f>
        <v>#VALUE!</v>
      </c>
      <c r="F7" s="13" t="e">
        <f t="shared" ref="F7:F13" si="1">B7+E7</f>
        <v>#VALUE!</v>
      </c>
    </row>
    <row r="8" spans="1:7" x14ac:dyDescent="0.35">
      <c r="A8" s="1"/>
      <c r="B8" s="11"/>
      <c r="C8" s="1"/>
      <c r="D8" s="12" t="str">
        <f>_xlfn.IFNA(VLOOKUP(C8,Table1[#All],2,FALSE)," ")</f>
        <v xml:space="preserve"> </v>
      </c>
      <c r="E8" s="1" t="e">
        <f t="shared" si="0"/>
        <v>#VALUE!</v>
      </c>
      <c r="F8" s="13" t="e">
        <f t="shared" si="1"/>
        <v>#VALUE!</v>
      </c>
    </row>
    <row r="9" spans="1:7" x14ac:dyDescent="0.35">
      <c r="A9" s="1"/>
      <c r="B9" s="11"/>
      <c r="C9" s="1"/>
      <c r="D9" s="12" t="str">
        <f>_xlfn.IFNA(VLOOKUP(C9,Table1[#All],2,FALSE)," ")</f>
        <v xml:space="preserve"> </v>
      </c>
      <c r="E9" s="1" t="e">
        <f t="shared" si="0"/>
        <v>#VALUE!</v>
      </c>
      <c r="F9" s="13" t="e">
        <f t="shared" si="1"/>
        <v>#VALUE!</v>
      </c>
    </row>
    <row r="10" spans="1:7" x14ac:dyDescent="0.35">
      <c r="A10" s="1"/>
      <c r="B10" s="11"/>
      <c r="C10" s="1"/>
      <c r="D10" s="12" t="str">
        <f>_xlfn.IFNA(VLOOKUP(C10,Table1[#All],2,FALSE)," ")</f>
        <v xml:space="preserve"> </v>
      </c>
      <c r="E10" s="1" t="e">
        <f t="shared" si="0"/>
        <v>#VALUE!</v>
      </c>
      <c r="F10" s="13" t="e">
        <f t="shared" si="1"/>
        <v>#VALUE!</v>
      </c>
    </row>
    <row r="11" spans="1:7" x14ac:dyDescent="0.35">
      <c r="A11" s="1"/>
      <c r="B11" s="11"/>
      <c r="C11" s="1"/>
      <c r="D11" s="12" t="str">
        <f>_xlfn.IFNA(VLOOKUP(C11,Table1[#All],2,FALSE)," ")</f>
        <v xml:space="preserve"> </v>
      </c>
      <c r="E11" s="1" t="e">
        <f t="shared" si="0"/>
        <v>#VALUE!</v>
      </c>
      <c r="F11" s="13" t="e">
        <f t="shared" si="1"/>
        <v>#VALUE!</v>
      </c>
    </row>
    <row r="12" spans="1:7" x14ac:dyDescent="0.35">
      <c r="A12" s="1"/>
      <c r="B12" s="11"/>
      <c r="C12" s="1"/>
      <c r="D12" s="12" t="str">
        <f>_xlfn.IFNA(VLOOKUP(C12,Table1[#All],2,FALSE)," ")</f>
        <v xml:space="preserve"> </v>
      </c>
      <c r="E12" s="1" t="e">
        <f t="shared" si="0"/>
        <v>#VALUE!</v>
      </c>
      <c r="F12" s="13" t="e">
        <f t="shared" si="1"/>
        <v>#VALUE!</v>
      </c>
    </row>
    <row r="13" spans="1:7" x14ac:dyDescent="0.35">
      <c r="A13" s="1"/>
      <c r="B13" s="11"/>
      <c r="C13" s="1"/>
      <c r="D13" s="12" t="str">
        <f>_xlfn.IFNA(VLOOKUP(C13,Table1[#All],2,FALSE)," ")</f>
        <v xml:space="preserve"> </v>
      </c>
      <c r="E13" s="1" t="e">
        <f t="shared" si="0"/>
        <v>#VALUE!</v>
      </c>
      <c r="F13" s="13" t="e">
        <f t="shared" si="1"/>
        <v>#VALUE!</v>
      </c>
    </row>
    <row r="14" spans="1:7" x14ac:dyDescent="0.35">
      <c r="B14" s="7"/>
      <c r="D14" s="6"/>
      <c r="E14" s="8"/>
      <c r="F14" s="8"/>
    </row>
    <row r="15" spans="1:7" x14ac:dyDescent="0.35">
      <c r="B15" s="7"/>
      <c r="D15" s="6"/>
      <c r="E15" s="8"/>
      <c r="F15" s="8"/>
    </row>
    <row r="16" spans="1:7" x14ac:dyDescent="0.35">
      <c r="B16" s="7"/>
      <c r="D16" s="6"/>
      <c r="E16" s="8"/>
      <c r="F16" s="8"/>
    </row>
    <row r="17" spans="2:6" x14ac:dyDescent="0.35">
      <c r="B17" s="7"/>
      <c r="D17" s="6"/>
      <c r="E17" s="8"/>
      <c r="F17" s="8"/>
    </row>
    <row r="18" spans="2:6" x14ac:dyDescent="0.35">
      <c r="D18" s="6"/>
      <c r="E18" s="8"/>
      <c r="F18" s="8"/>
    </row>
    <row r="19" spans="2:6" x14ac:dyDescent="0.35">
      <c r="D19" s="6"/>
      <c r="E19" s="8"/>
      <c r="F19" s="8"/>
    </row>
    <row r="20" spans="2:6" x14ac:dyDescent="0.35">
      <c r="D20" s="6"/>
      <c r="E20" s="8"/>
      <c r="F20" s="8"/>
    </row>
    <row r="21" spans="2:6" x14ac:dyDescent="0.35">
      <c r="D21" s="6"/>
      <c r="E21" s="8"/>
      <c r="F21" s="8"/>
    </row>
    <row r="22" spans="2:6" x14ac:dyDescent="0.35">
      <c r="D22" s="6"/>
      <c r="E22" s="8"/>
      <c r="F22" s="8"/>
    </row>
    <row r="23" spans="2:6" x14ac:dyDescent="0.35">
      <c r="D23" s="6"/>
      <c r="E23" s="8"/>
      <c r="F23" s="8"/>
    </row>
    <row r="24" spans="2:6" x14ac:dyDescent="0.35">
      <c r="D24" s="6"/>
      <c r="E24" s="8"/>
      <c r="F24" s="8"/>
    </row>
    <row r="25" spans="2:6" x14ac:dyDescent="0.35">
      <c r="D25" s="6"/>
      <c r="E25" s="8"/>
      <c r="F25" s="8"/>
    </row>
    <row r="26" spans="2:6" x14ac:dyDescent="0.35">
      <c r="D26" s="6"/>
      <c r="E26" s="8"/>
      <c r="F26" s="8"/>
    </row>
    <row r="27" spans="2:6" x14ac:dyDescent="0.35">
      <c r="D27" s="6"/>
      <c r="E27" s="8"/>
      <c r="F27" s="8"/>
    </row>
    <row r="28" spans="2:6" x14ac:dyDescent="0.35">
      <c r="D28" s="6"/>
      <c r="E28" s="8"/>
      <c r="F28" s="8"/>
    </row>
    <row r="29" spans="2:6" x14ac:dyDescent="0.35">
      <c r="D29" s="6"/>
      <c r="E29" s="8"/>
      <c r="F29" s="8"/>
    </row>
    <row r="30" spans="2:6" x14ac:dyDescent="0.35">
      <c r="D30" s="6"/>
      <c r="E30" s="8"/>
      <c r="F30" s="8"/>
    </row>
  </sheetData>
  <mergeCells count="1">
    <mergeCell ref="A2:B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'Sales Tax Database'!$B$3:$B$7</xm:f>
          </x14:formula1>
          <xm:sqref>C6:C13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10"/>
  <sheetViews>
    <sheetView tabSelected="1" workbookViewId="0">
      <selection activeCell="B12" sqref="B12"/>
    </sheetView>
  </sheetViews>
  <sheetFormatPr defaultRowHeight="14.5" x14ac:dyDescent="0.35"/>
  <cols>
    <col min="2" max="2" width="20.1796875" bestFit="1" customWidth="1"/>
    <col min="3" max="3" width="22" customWidth="1"/>
    <col min="4" max="4" width="29.7265625" customWidth="1"/>
    <col min="5" max="5" width="20.26953125" customWidth="1"/>
  </cols>
  <sheetData>
    <row r="2" spans="2:5" x14ac:dyDescent="0.35">
      <c r="B2" s="5" t="s">
        <v>12</v>
      </c>
      <c r="C2" t="s">
        <v>18</v>
      </c>
      <c r="D2" t="s">
        <v>32</v>
      </c>
      <c r="E2" t="s">
        <v>33</v>
      </c>
    </row>
    <row r="3" spans="2:5" x14ac:dyDescent="0.35">
      <c r="B3" t="s">
        <v>13</v>
      </c>
      <c r="C3" s="6">
        <v>0.10249999999999999</v>
      </c>
      <c r="D3">
        <f>Table1[[#This Row],[Illinois Sales Tax Rate]]/1</f>
        <v>0.10249999999999999</v>
      </c>
      <c r="E3">
        <f>Table1[[#This Row],[Illinois Sales Tax Rate]]+1</f>
        <v>1.1025</v>
      </c>
    </row>
    <row r="4" spans="2:5" x14ac:dyDescent="0.35">
      <c r="B4" t="s">
        <v>14</v>
      </c>
      <c r="C4" s="6">
        <v>0.10249999999999999</v>
      </c>
      <c r="D4">
        <f>Table1[[#This Row],[Illinois Sales Tax Rate]]/1</f>
        <v>0.10249999999999999</v>
      </c>
      <c r="E4">
        <f>Table1[[#This Row],[Illinois Sales Tax Rate]]+1</f>
        <v>1.1025</v>
      </c>
    </row>
    <row r="5" spans="2:5" x14ac:dyDescent="0.35">
      <c r="B5" t="s">
        <v>15</v>
      </c>
      <c r="C5" s="6">
        <v>0.09</v>
      </c>
      <c r="D5">
        <f>Table1[[#This Row],[Illinois Sales Tax Rate]]/1</f>
        <v>0.09</v>
      </c>
      <c r="E5">
        <f>Table1[[#This Row],[Illinois Sales Tax Rate]]+1</f>
        <v>1.0900000000000001</v>
      </c>
    </row>
    <row r="6" spans="2:5" x14ac:dyDescent="0.35">
      <c r="B6" t="s">
        <v>16</v>
      </c>
      <c r="C6" s="6">
        <v>0.08</v>
      </c>
      <c r="D6">
        <f>Table1[[#This Row],[Illinois Sales Tax Rate]]/1</f>
        <v>0.08</v>
      </c>
      <c r="E6">
        <f>Table1[[#This Row],[Illinois Sales Tax Rate]]+1</f>
        <v>1.08</v>
      </c>
    </row>
    <row r="7" spans="2:5" x14ac:dyDescent="0.35">
      <c r="B7" t="s">
        <v>17</v>
      </c>
      <c r="C7" s="6">
        <v>0.08</v>
      </c>
      <c r="D7">
        <f>Table1[[#This Row],[Illinois Sales Tax Rate]]/1</f>
        <v>0.08</v>
      </c>
      <c r="E7">
        <f>Table1[[#This Row],[Illinois Sales Tax Rate]]+1</f>
        <v>1.08</v>
      </c>
    </row>
    <row r="10" spans="2:5" x14ac:dyDescent="0.35">
      <c r="B10" t="s">
        <v>19</v>
      </c>
    </row>
  </sheetData>
  <sheetProtection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Sample Template</vt:lpstr>
      <vt:lpstr>Monthly template</vt:lpstr>
      <vt:lpstr>Price Calculator</vt:lpstr>
      <vt:lpstr>Sales Tax Database</vt:lpstr>
      <vt:lpstr>'Monthly template'!Print_Area</vt:lpstr>
      <vt:lpstr>'Sample Template'!Print_Area</vt:lpstr>
    </vt:vector>
  </TitlesOfParts>
  <Company>Loyola University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B Campbell</dc:creator>
  <cp:lastModifiedBy>Beneventi, Alyssa</cp:lastModifiedBy>
  <cp:lastPrinted>2023-06-14T14:57:45Z</cp:lastPrinted>
  <dcterms:created xsi:type="dcterms:W3CDTF">2017-10-02T17:15:01Z</dcterms:created>
  <dcterms:modified xsi:type="dcterms:W3CDTF">2023-11-14T19:00:03Z</dcterms:modified>
</cp:coreProperties>
</file>